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문준규\★★일괄운송 계약★★\3.2026년\2-1.정정공고\"/>
    </mc:Choice>
  </mc:AlternateContent>
  <xr:revisionPtr revIDLastSave="0" documentId="13_ncr:1_{B57CA2FE-29A6-4A38-9625-D786C9426C7F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26" i="1" l="1"/>
  <c r="J6" i="1"/>
  <c r="G30" i="1"/>
  <c r="L13" i="1" l="1"/>
  <c r="L12" i="1"/>
  <c r="L11" i="1"/>
  <c r="L10" i="1"/>
  <c r="D33" i="1"/>
  <c r="K33" i="1" s="1"/>
  <c r="D32" i="1"/>
  <c r="K32" i="1" s="1"/>
  <c r="D23" i="1"/>
  <c r="K23" i="1" s="1"/>
  <c r="D22" i="1"/>
  <c r="K22" i="1" s="1"/>
  <c r="G33" i="1" l="1"/>
  <c r="G32" i="1"/>
  <c r="G23" i="1"/>
  <c r="G22" i="1"/>
  <c r="H13" i="1"/>
  <c r="H12" i="1"/>
  <c r="H11" i="1"/>
  <c r="H10" i="1"/>
  <c r="K31" i="1" l="1"/>
  <c r="K30" i="1"/>
  <c r="I32" i="1"/>
  <c r="L32" i="1" s="1"/>
  <c r="I33" i="1"/>
  <c r="L33" i="1" s="1"/>
  <c r="G31" i="1"/>
  <c r="I31" i="1" s="1"/>
  <c r="I30" i="1"/>
  <c r="K21" i="1"/>
  <c r="K20" i="1"/>
  <c r="I22" i="1"/>
  <c r="L22" i="1" s="1"/>
  <c r="I23" i="1"/>
  <c r="L23" i="1" s="1"/>
  <c r="G21" i="1"/>
  <c r="I21" i="1" s="1"/>
  <c r="G20" i="1"/>
  <c r="I20" i="1" s="1"/>
  <c r="L20" i="1" s="1"/>
  <c r="L7" i="1"/>
  <c r="L8" i="1"/>
  <c r="L9" i="1"/>
  <c r="L6" i="1"/>
  <c r="J13" i="1"/>
  <c r="M13" i="1" s="1"/>
  <c r="J12" i="1"/>
  <c r="J11" i="1"/>
  <c r="M11" i="1" s="1"/>
  <c r="J10" i="1"/>
  <c r="H9" i="1"/>
  <c r="J9" i="1" s="1"/>
  <c r="H8" i="1"/>
  <c r="J8" i="1" s="1"/>
  <c r="H7" i="1"/>
  <c r="J7" i="1" s="1"/>
  <c r="H6" i="1"/>
  <c r="L30" i="1" l="1"/>
  <c r="M6" i="1"/>
  <c r="L31" i="1"/>
  <c r="L21" i="1"/>
  <c r="J24" i="1" s="1"/>
  <c r="M9" i="1"/>
  <c r="M12" i="1"/>
  <c r="M10" i="1"/>
  <c r="M7" i="1"/>
  <c r="M8" i="1"/>
  <c r="J34" i="1" l="1"/>
  <c r="K1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G6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비율로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</t>
        </r>
      </text>
    </comment>
    <comment ref="G7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비율로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</t>
        </r>
      </text>
    </comment>
    <comment ref="K10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비율</t>
        </r>
        <r>
          <rPr>
            <sz val="9"/>
            <color indexed="81"/>
            <rFont val="Tahoma"/>
            <family val="2"/>
          </rPr>
          <t>(100%</t>
        </r>
        <r>
          <rPr>
            <sz val="9"/>
            <color indexed="81"/>
            <rFont val="돋움"/>
            <family val="3"/>
            <charset val="129"/>
          </rPr>
          <t>이상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>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</t>
        </r>
      </text>
    </comment>
    <comment ref="K11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비율</t>
        </r>
        <r>
          <rPr>
            <sz val="9"/>
            <color indexed="81"/>
            <rFont val="Tahoma"/>
            <family val="2"/>
          </rPr>
          <t>(100%</t>
        </r>
        <r>
          <rPr>
            <sz val="9"/>
            <color indexed="81"/>
            <rFont val="돋움"/>
            <family val="3"/>
            <charset val="129"/>
          </rPr>
          <t>이상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>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</t>
        </r>
      </text>
    </comment>
    <comment ref="K12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비율</t>
        </r>
        <r>
          <rPr>
            <sz val="9"/>
            <color indexed="81"/>
            <rFont val="Tahoma"/>
            <family val="2"/>
          </rPr>
          <t>(100%</t>
        </r>
        <r>
          <rPr>
            <sz val="9"/>
            <color indexed="81"/>
            <rFont val="돋움"/>
            <family val="3"/>
            <charset val="129"/>
          </rPr>
          <t>이상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>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</t>
        </r>
      </text>
    </comment>
    <comment ref="K13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비율</t>
        </r>
        <r>
          <rPr>
            <sz val="9"/>
            <color indexed="81"/>
            <rFont val="Tahoma"/>
            <family val="2"/>
          </rPr>
          <t>(100%</t>
        </r>
        <r>
          <rPr>
            <sz val="9"/>
            <color indexed="81"/>
            <rFont val="돋움"/>
            <family val="3"/>
            <charset val="129"/>
          </rPr>
          <t>이상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>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</t>
        </r>
      </text>
    </comment>
    <comment ref="F20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비율</t>
        </r>
        <r>
          <rPr>
            <sz val="9"/>
            <color indexed="81"/>
            <rFont val="돋움"/>
            <family val="3"/>
            <charset val="129"/>
          </rPr>
          <t>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</t>
        </r>
      </text>
    </comment>
    <comment ref="J22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비율</t>
        </r>
        <r>
          <rPr>
            <sz val="9"/>
            <color indexed="81"/>
            <rFont val="Tahoma"/>
            <family val="2"/>
          </rPr>
          <t>(100%</t>
        </r>
        <r>
          <rPr>
            <sz val="9"/>
            <color indexed="81"/>
            <rFont val="돋움"/>
            <family val="3"/>
            <charset val="129"/>
          </rPr>
          <t>이상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>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</t>
        </r>
      </text>
    </comment>
    <comment ref="J23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비율</t>
        </r>
        <r>
          <rPr>
            <sz val="9"/>
            <color indexed="81"/>
            <rFont val="Tahoma"/>
            <family val="2"/>
          </rPr>
          <t>(100%</t>
        </r>
        <r>
          <rPr>
            <sz val="9"/>
            <color indexed="81"/>
            <rFont val="돋움"/>
            <family val="3"/>
            <charset val="129"/>
          </rPr>
          <t>이상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>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</t>
        </r>
      </text>
    </comment>
    <comment ref="F30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비율</t>
        </r>
        <r>
          <rPr>
            <sz val="9"/>
            <color indexed="81"/>
            <rFont val="돋움"/>
            <family val="3"/>
            <charset val="129"/>
          </rPr>
          <t>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</t>
        </r>
      </text>
    </comment>
    <comment ref="J32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비율</t>
        </r>
        <r>
          <rPr>
            <sz val="9"/>
            <color indexed="81"/>
            <rFont val="Tahoma"/>
            <family val="2"/>
          </rPr>
          <t>(100%</t>
        </r>
        <r>
          <rPr>
            <sz val="9"/>
            <color indexed="81"/>
            <rFont val="돋움"/>
            <family val="3"/>
            <charset val="129"/>
          </rPr>
          <t>이상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>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</t>
        </r>
      </text>
    </comment>
    <comment ref="J33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비율</t>
        </r>
        <r>
          <rPr>
            <sz val="9"/>
            <color indexed="81"/>
            <rFont val="Tahoma"/>
            <family val="2"/>
          </rPr>
          <t>(100%</t>
        </r>
        <r>
          <rPr>
            <sz val="9"/>
            <color indexed="81"/>
            <rFont val="돋움"/>
            <family val="3"/>
            <charset val="129"/>
          </rPr>
          <t>이상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>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</t>
        </r>
      </text>
    </comment>
  </commentList>
</comments>
</file>

<file path=xl/sharedStrings.xml><?xml version="1.0" encoding="utf-8"?>
<sst xmlns="http://schemas.openxmlformats.org/spreadsheetml/2006/main" count="87" uniqueCount="34">
  <si>
    <t>[미주(동부,서부)]</t>
  </si>
  <si>
    <t>구분</t>
  </si>
  <si>
    <t>물량</t>
  </si>
  <si>
    <t>입찰</t>
  </si>
  <si>
    <t>합계</t>
  </si>
  <si>
    <t>국제운송</t>
  </si>
  <si>
    <t>국내물류</t>
  </si>
  <si>
    <t>투찰단가</t>
  </si>
  <si>
    <t>투찰금액</t>
  </si>
  <si>
    <t>통화</t>
  </si>
  <si>
    <t>환산금액</t>
  </si>
  <si>
    <t>단가</t>
  </si>
  <si>
    <t>금액</t>
  </si>
  <si>
    <t>항공운송</t>
  </si>
  <si>
    <t>동부</t>
  </si>
  <si>
    <t>USD</t>
  </si>
  <si>
    <t>서부</t>
  </si>
  <si>
    <t>해상
운송</t>
  </si>
  <si>
    <t>LCL
1(R/T)당</t>
  </si>
  <si>
    <t>FCL(20')
25(R/T)개당</t>
  </si>
  <si>
    <t>FCL(40')
55(R/T)개당</t>
  </si>
  <si>
    <t>의 입찰금액 합계</t>
  </si>
  <si>
    <t>EUR</t>
  </si>
  <si>
    <t>JPY</t>
  </si>
  <si>
    <t>[유럽.중동.오세아니아]</t>
  </si>
  <si>
    <t>USD=</t>
    <phoneticPr fontId="4" type="noConversion"/>
  </si>
  <si>
    <t>의 입찰금액 합계</t>
    <phoneticPr fontId="4" type="noConversion"/>
  </si>
  <si>
    <t>EUR=</t>
    <phoneticPr fontId="4" type="noConversion"/>
  </si>
  <si>
    <t>JPY=</t>
    <phoneticPr fontId="4" type="noConversion"/>
  </si>
  <si>
    <t>의 입찰금액 합계</t>
    <phoneticPr fontId="4" type="noConversion"/>
  </si>
  <si>
    <t>[일본.중국.동남아.극동 기타]</t>
    <phoneticPr fontId="4" type="noConversion"/>
  </si>
  <si>
    <t>IATA요율 및
안전운송운임</t>
    <phoneticPr fontId="4" type="noConversion"/>
  </si>
  <si>
    <t>IATA요율 및 안전운송운임</t>
    <phoneticPr fontId="4" type="noConversion"/>
  </si>
  <si>
    <t>IATA요율 및
안전운송운임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</si>
</sst>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_ "/>
    <numFmt numFmtId="177" formatCode="_-* #,##0.00_-;\-* #,##0.00_-;_-* &quot;-&quot;_-;_-@_-"/>
    <numFmt numFmtId="178" formatCode="#,##0.00_ "/>
    <numFmt numFmtId="179" formatCode="#,##0.000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1" fillId="0" borderId="1" xfId="1" applyBorder="1" applyAlignment="1">
      <alignment horizontal="center" vertical="center"/>
    </xf>
    <xf numFmtId="41" fontId="1" fillId="0" borderId="1" xfId="3" applyFont="1" applyBorder="1" applyAlignment="1">
      <alignment horizontal="center" vertical="center"/>
    </xf>
    <xf numFmtId="41" fontId="1" fillId="0" borderId="1" xfId="1" applyNumberFormat="1" applyBorder="1" applyAlignment="1">
      <alignment horizontal="center" vertical="center"/>
    </xf>
    <xf numFmtId="0" fontId="1" fillId="0" borderId="3" xfId="1" applyBorder="1" applyAlignment="1">
      <alignment vertical="center"/>
    </xf>
    <xf numFmtId="0" fontId="1" fillId="0" borderId="2" xfId="1" applyBorder="1" applyAlignment="1">
      <alignment vertical="center" wrapText="1"/>
    </xf>
    <xf numFmtId="0" fontId="3" fillId="0" borderId="0" xfId="0" applyFont="1">
      <alignment vertical="center"/>
    </xf>
    <xf numFmtId="0" fontId="1" fillId="0" borderId="1" xfId="1" applyBorder="1" applyAlignment="1">
      <alignment vertical="center" wrapText="1"/>
    </xf>
    <xf numFmtId="41" fontId="1" fillId="0" borderId="1" xfId="1" applyNumberFormat="1" applyBorder="1" applyAlignment="1">
      <alignment horizontal="center" vertical="center"/>
    </xf>
    <xf numFmtId="10" fontId="1" fillId="2" borderId="1" xfId="1" applyNumberFormat="1" applyFill="1" applyBorder="1" applyAlignment="1">
      <alignment horizontal="center" vertical="center"/>
    </xf>
    <xf numFmtId="0" fontId="1" fillId="2" borderId="1" xfId="1" applyFill="1" applyBorder="1" applyAlignment="1">
      <alignment horizontal="center" vertical="center"/>
    </xf>
    <xf numFmtId="41" fontId="1" fillId="2" borderId="1" xfId="3" applyFont="1" applyFill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41" fontId="1" fillId="0" borderId="1" xfId="1" applyNumberFormat="1" applyBorder="1" applyAlignment="1">
      <alignment horizontal="center" vertical="center"/>
    </xf>
    <xf numFmtId="10" fontId="1" fillId="2" borderId="1" xfId="3" applyNumberFormat="1" applyFont="1" applyFill="1" applyBorder="1" applyAlignment="1">
      <alignment horizontal="center" vertical="center"/>
    </xf>
    <xf numFmtId="176" fontId="1" fillId="0" borderId="3" xfId="1" applyNumberFormat="1" applyBorder="1" applyAlignment="1">
      <alignment vertical="center"/>
    </xf>
    <xf numFmtId="41" fontId="1" fillId="0" borderId="1" xfId="3" applyFont="1" applyBorder="1" applyAlignment="1">
      <alignment horizontal="center" vertical="center"/>
    </xf>
    <xf numFmtId="41" fontId="1" fillId="0" borderId="1" xfId="3" applyFont="1" applyBorder="1" applyAlignment="1">
      <alignment horizontal="center" vertical="center"/>
    </xf>
    <xf numFmtId="41" fontId="0" fillId="0" borderId="0" xfId="0" applyNumberFormat="1">
      <alignment vertical="center"/>
    </xf>
    <xf numFmtId="177" fontId="3" fillId="0" borderId="0" xfId="4" applyNumberFormat="1" applyFont="1">
      <alignment vertical="center"/>
    </xf>
    <xf numFmtId="41" fontId="1" fillId="0" borderId="1" xfId="3" applyNumberFormat="1" applyFont="1" applyBorder="1" applyAlignment="1">
      <alignment horizontal="right" vertical="center"/>
    </xf>
    <xf numFmtId="178" fontId="3" fillId="0" borderId="0" xfId="4" applyNumberFormat="1" applyFont="1">
      <alignment vertical="center"/>
    </xf>
    <xf numFmtId="179" fontId="2" fillId="0" borderId="0" xfId="3" applyNumberFormat="1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1" fontId="0" fillId="0" borderId="12" xfId="0" applyNumberFormat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1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11" xfId="1" applyBorder="1" applyAlignment="1">
      <alignment horizontal="center" vertical="center" wrapText="1"/>
    </xf>
    <xf numFmtId="41" fontId="1" fillId="0" borderId="1" xfId="1" applyNumberFormat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10" xfId="1" applyBorder="1" applyAlignment="1">
      <alignment horizontal="center" vertical="center" wrapText="1"/>
    </xf>
    <xf numFmtId="176" fontId="1" fillId="0" borderId="2" xfId="1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13" xfId="1" applyBorder="1" applyAlignment="1">
      <alignment horizontal="center" vertical="center"/>
    </xf>
  </cellXfs>
  <cellStyles count="5">
    <cellStyle name="백분율 2" xfId="2" xr:uid="{00000000-0005-0000-0000-000000000000}"/>
    <cellStyle name="쉼표 [0]" xfId="4" builtinId="6"/>
    <cellStyle name="쉼표 [0] 2" xfId="3" xr:uid="{00000000-0005-0000-0000-000002000000}"/>
    <cellStyle name="표준" xfId="0" builtinId="0"/>
    <cellStyle name="표준 2" xfId="1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M36"/>
  <sheetViews>
    <sheetView tabSelected="1" workbookViewId="0">
      <selection activeCell="E26" sqref="E26"/>
    </sheetView>
  </sheetViews>
  <sheetFormatPr defaultRowHeight="16.5" x14ac:dyDescent="0.3"/>
  <cols>
    <col min="2" max="2" width="20.25" customWidth="1"/>
    <col min="3" max="3" width="9.375" bestFit="1" customWidth="1"/>
    <col min="4" max="4" width="12.375" customWidth="1"/>
    <col min="5" max="5" width="13.875" bestFit="1" customWidth="1"/>
    <col min="6" max="6" width="11.25" bestFit="1" customWidth="1"/>
    <col min="7" max="7" width="14.375" bestFit="1" customWidth="1"/>
    <col min="8" max="8" width="11.25" bestFit="1" customWidth="1"/>
    <col min="9" max="10" width="15.625" bestFit="1" customWidth="1"/>
    <col min="11" max="13" width="17.625" bestFit="1" customWidth="1"/>
  </cols>
  <sheetData>
    <row r="2" spans="2:13" x14ac:dyDescent="0.3">
      <c r="B2" s="6" t="s">
        <v>0</v>
      </c>
      <c r="C2" t="s">
        <v>25</v>
      </c>
      <c r="D2" s="21">
        <v>1522.5</v>
      </c>
    </row>
    <row r="3" spans="2:13" x14ac:dyDescent="0.3">
      <c r="B3" s="27" t="s">
        <v>1</v>
      </c>
      <c r="C3" s="27"/>
      <c r="D3" s="27"/>
      <c r="E3" s="28" t="s">
        <v>31</v>
      </c>
      <c r="F3" s="27" t="s">
        <v>2</v>
      </c>
      <c r="G3" s="27" t="s">
        <v>3</v>
      </c>
      <c r="H3" s="27"/>
      <c r="I3" s="27"/>
      <c r="J3" s="27"/>
      <c r="K3" s="27"/>
      <c r="L3" s="27"/>
      <c r="M3" s="27" t="s">
        <v>4</v>
      </c>
    </row>
    <row r="4" spans="2:13" x14ac:dyDescent="0.3">
      <c r="B4" s="27"/>
      <c r="C4" s="27"/>
      <c r="D4" s="27"/>
      <c r="E4" s="28"/>
      <c r="F4" s="27"/>
      <c r="G4" s="27" t="s">
        <v>5</v>
      </c>
      <c r="H4" s="27"/>
      <c r="I4" s="27"/>
      <c r="J4" s="27"/>
      <c r="K4" s="27" t="s">
        <v>6</v>
      </c>
      <c r="L4" s="27"/>
      <c r="M4" s="27"/>
    </row>
    <row r="5" spans="2:13" x14ac:dyDescent="0.3">
      <c r="B5" s="27"/>
      <c r="C5" s="27"/>
      <c r="D5" s="27"/>
      <c r="E5" s="28"/>
      <c r="F5" s="27"/>
      <c r="G5" s="1" t="s">
        <v>7</v>
      </c>
      <c r="H5" s="1" t="s">
        <v>8</v>
      </c>
      <c r="I5" s="1" t="s">
        <v>9</v>
      </c>
      <c r="J5" s="1" t="s">
        <v>10</v>
      </c>
      <c r="K5" s="1" t="s">
        <v>11</v>
      </c>
      <c r="L5" s="1" t="s">
        <v>12</v>
      </c>
      <c r="M5" s="27"/>
    </row>
    <row r="6" spans="2:13" ht="21.95" customHeight="1" x14ac:dyDescent="0.3">
      <c r="B6" s="27" t="s">
        <v>13</v>
      </c>
      <c r="C6" s="27"/>
      <c r="D6" s="1" t="s">
        <v>14</v>
      </c>
      <c r="E6" s="1">
        <v>3.85</v>
      </c>
      <c r="F6" s="16">
        <v>43868</v>
      </c>
      <c r="G6" s="9"/>
      <c r="H6" s="3">
        <f>E6*F6*G6</f>
        <v>0</v>
      </c>
      <c r="I6" s="1" t="s">
        <v>15</v>
      </c>
      <c r="J6" s="3">
        <f>H6*$D$2</f>
        <v>0</v>
      </c>
      <c r="K6" s="11"/>
      <c r="L6" s="3">
        <f>K6*F6</f>
        <v>0</v>
      </c>
      <c r="M6" s="3">
        <f>J6+L6</f>
        <v>0</v>
      </c>
    </row>
    <row r="7" spans="2:13" ht="21.95" customHeight="1" x14ac:dyDescent="0.3">
      <c r="B7" s="27"/>
      <c r="C7" s="27"/>
      <c r="D7" s="1" t="s">
        <v>16</v>
      </c>
      <c r="E7" s="1">
        <v>3.31</v>
      </c>
      <c r="F7" s="16">
        <v>15358</v>
      </c>
      <c r="G7" s="9"/>
      <c r="H7" s="3">
        <f>E7*F7*G7</f>
        <v>0</v>
      </c>
      <c r="I7" s="1" t="s">
        <v>15</v>
      </c>
      <c r="J7" s="3">
        <f t="shared" ref="J7:J13" si="0">H7*$D$2</f>
        <v>0</v>
      </c>
      <c r="K7" s="11"/>
      <c r="L7" s="3">
        <f t="shared" ref="L7:L9" si="1">K7*F7</f>
        <v>0</v>
      </c>
      <c r="M7" s="3">
        <f t="shared" ref="M7:M13" si="2">J7+L7</f>
        <v>0</v>
      </c>
    </row>
    <row r="8" spans="2:13" ht="21.95" customHeight="1" x14ac:dyDescent="0.3">
      <c r="B8" s="29" t="s">
        <v>17</v>
      </c>
      <c r="C8" s="29" t="s">
        <v>18</v>
      </c>
      <c r="D8" s="12" t="s">
        <v>14</v>
      </c>
      <c r="E8" s="12"/>
      <c r="F8" s="20">
        <v>0</v>
      </c>
      <c r="G8" s="10"/>
      <c r="H8" s="3">
        <f>F8*G8</f>
        <v>0</v>
      </c>
      <c r="I8" s="1" t="s">
        <v>15</v>
      </c>
      <c r="J8" s="3">
        <f t="shared" si="0"/>
        <v>0</v>
      </c>
      <c r="K8" s="11"/>
      <c r="L8" s="3">
        <f t="shared" si="1"/>
        <v>0</v>
      </c>
      <c r="M8" s="3">
        <f t="shared" si="2"/>
        <v>0</v>
      </c>
    </row>
    <row r="9" spans="2:13" ht="21.95" customHeight="1" x14ac:dyDescent="0.3">
      <c r="B9" s="38"/>
      <c r="C9" s="30"/>
      <c r="D9" s="12" t="s">
        <v>16</v>
      </c>
      <c r="E9" s="12"/>
      <c r="F9" s="16">
        <v>0</v>
      </c>
      <c r="G9" s="10"/>
      <c r="H9" s="3">
        <f>F9*G9</f>
        <v>0</v>
      </c>
      <c r="I9" s="1" t="s">
        <v>15</v>
      </c>
      <c r="J9" s="3">
        <f t="shared" si="0"/>
        <v>0</v>
      </c>
      <c r="K9" s="11"/>
      <c r="L9" s="3">
        <f t="shared" si="1"/>
        <v>0</v>
      </c>
      <c r="M9" s="3">
        <f t="shared" si="2"/>
        <v>0</v>
      </c>
    </row>
    <row r="10" spans="2:13" ht="21.95" customHeight="1" x14ac:dyDescent="0.3">
      <c r="B10" s="38"/>
      <c r="C10" s="29" t="s">
        <v>19</v>
      </c>
      <c r="D10" s="12" t="s">
        <v>14</v>
      </c>
      <c r="E10" s="39">
        <v>1028000</v>
      </c>
      <c r="F10" s="16">
        <v>0</v>
      </c>
      <c r="G10" s="10"/>
      <c r="H10" s="3">
        <f>(F10/25)*G10</f>
        <v>0</v>
      </c>
      <c r="I10" s="1" t="s">
        <v>15</v>
      </c>
      <c r="J10" s="3">
        <f t="shared" si="0"/>
        <v>0</v>
      </c>
      <c r="K10" s="14"/>
      <c r="L10" s="3">
        <f>(F10/25)*K10*E10</f>
        <v>0</v>
      </c>
      <c r="M10" s="3">
        <f t="shared" si="2"/>
        <v>0</v>
      </c>
    </row>
    <row r="11" spans="2:13" ht="21.95" customHeight="1" x14ac:dyDescent="0.3">
      <c r="B11" s="38"/>
      <c r="C11" s="30"/>
      <c r="D11" s="12" t="s">
        <v>16</v>
      </c>
      <c r="E11" s="40"/>
      <c r="F11" s="16">
        <v>0</v>
      </c>
      <c r="G11" s="10"/>
      <c r="H11" s="8">
        <f>(F11/25)*G11</f>
        <v>0</v>
      </c>
      <c r="I11" s="1" t="s">
        <v>15</v>
      </c>
      <c r="J11" s="3">
        <f t="shared" si="0"/>
        <v>0</v>
      </c>
      <c r="K11" s="14"/>
      <c r="L11" s="13">
        <f>(F11/25)*K11*E10</f>
        <v>0</v>
      </c>
      <c r="M11" s="3">
        <f t="shared" si="2"/>
        <v>0</v>
      </c>
    </row>
    <row r="12" spans="2:13" ht="21.95" customHeight="1" x14ac:dyDescent="0.3">
      <c r="B12" s="38"/>
      <c r="C12" s="29" t="s">
        <v>20</v>
      </c>
      <c r="D12" s="12" t="s">
        <v>14</v>
      </c>
      <c r="E12" s="39">
        <v>1172400</v>
      </c>
      <c r="F12" s="16">
        <v>55</v>
      </c>
      <c r="G12" s="10"/>
      <c r="H12" s="3">
        <f>(F12/55)*G12</f>
        <v>0</v>
      </c>
      <c r="I12" s="1" t="s">
        <v>15</v>
      </c>
      <c r="J12" s="3">
        <f t="shared" si="0"/>
        <v>0</v>
      </c>
      <c r="K12" s="14"/>
      <c r="L12" s="8">
        <f>(F12/55)*K12*E12</f>
        <v>0</v>
      </c>
      <c r="M12" s="3">
        <f t="shared" si="2"/>
        <v>0</v>
      </c>
    </row>
    <row r="13" spans="2:13" ht="21.95" customHeight="1" x14ac:dyDescent="0.3">
      <c r="B13" s="30"/>
      <c r="C13" s="30"/>
      <c r="D13" s="12" t="s">
        <v>16</v>
      </c>
      <c r="E13" s="40"/>
      <c r="F13" s="16">
        <v>440</v>
      </c>
      <c r="G13" s="10"/>
      <c r="H13" s="8">
        <f>(F13/55)*G13</f>
        <v>0</v>
      </c>
      <c r="I13" s="1" t="s">
        <v>15</v>
      </c>
      <c r="J13" s="3">
        <f t="shared" si="0"/>
        <v>0</v>
      </c>
      <c r="K13" s="14"/>
      <c r="L13" s="13">
        <f>(F13/55)*K13*E12</f>
        <v>0</v>
      </c>
      <c r="M13" s="3">
        <f t="shared" si="2"/>
        <v>0</v>
      </c>
    </row>
    <row r="14" spans="2:13" ht="25.5" customHeight="1" x14ac:dyDescent="0.3">
      <c r="B14" s="27" t="s">
        <v>21</v>
      </c>
      <c r="C14" s="27"/>
      <c r="D14" s="27"/>
      <c r="E14" s="27"/>
      <c r="F14" s="27"/>
      <c r="G14" s="27"/>
      <c r="H14" s="27"/>
      <c r="I14" s="27"/>
      <c r="J14" s="27"/>
      <c r="K14" s="31">
        <f>SUM(M6:M13)</f>
        <v>0</v>
      </c>
      <c r="L14" s="27"/>
      <c r="M14" s="27"/>
    </row>
    <row r="16" spans="2:13" x14ac:dyDescent="0.3">
      <c r="B16" s="6" t="s">
        <v>24</v>
      </c>
      <c r="C16" t="s">
        <v>27</v>
      </c>
      <c r="D16" s="19">
        <v>1765.62</v>
      </c>
    </row>
    <row r="17" spans="2:12" x14ac:dyDescent="0.3">
      <c r="B17" s="32" t="s">
        <v>1</v>
      </c>
      <c r="C17" s="33"/>
      <c r="D17" s="28" t="s">
        <v>32</v>
      </c>
      <c r="E17" s="27" t="s">
        <v>2</v>
      </c>
      <c r="F17" s="27" t="s">
        <v>3</v>
      </c>
      <c r="G17" s="27"/>
      <c r="H17" s="27"/>
      <c r="I17" s="27"/>
      <c r="J17" s="27"/>
      <c r="K17" s="27"/>
      <c r="L17" s="27" t="s">
        <v>4</v>
      </c>
    </row>
    <row r="18" spans="2:12" x14ac:dyDescent="0.3">
      <c r="B18" s="34"/>
      <c r="C18" s="35"/>
      <c r="D18" s="28"/>
      <c r="E18" s="27"/>
      <c r="F18" s="27" t="s">
        <v>5</v>
      </c>
      <c r="G18" s="27"/>
      <c r="H18" s="27"/>
      <c r="I18" s="27"/>
      <c r="J18" s="27" t="s">
        <v>6</v>
      </c>
      <c r="K18" s="27"/>
      <c r="L18" s="27"/>
    </row>
    <row r="19" spans="2:12" x14ac:dyDescent="0.3">
      <c r="B19" s="36"/>
      <c r="C19" s="37"/>
      <c r="D19" s="28"/>
      <c r="E19" s="27"/>
      <c r="F19" s="1" t="s">
        <v>7</v>
      </c>
      <c r="G19" s="1" t="s">
        <v>8</v>
      </c>
      <c r="H19" s="1" t="s">
        <v>9</v>
      </c>
      <c r="I19" s="1" t="s">
        <v>10</v>
      </c>
      <c r="J19" s="1" t="s">
        <v>11</v>
      </c>
      <c r="K19" s="1" t="s">
        <v>12</v>
      </c>
      <c r="L19" s="27"/>
    </row>
    <row r="20" spans="2:12" ht="28.5" customHeight="1" x14ac:dyDescent="0.3">
      <c r="B20" s="41" t="s">
        <v>13</v>
      </c>
      <c r="C20" s="42"/>
      <c r="D20" s="1">
        <v>4.33</v>
      </c>
      <c r="E20" s="2">
        <v>269706</v>
      </c>
      <c r="F20" s="9"/>
      <c r="G20" s="3">
        <f>D20*E20*F20</f>
        <v>0</v>
      </c>
      <c r="H20" s="1" t="s">
        <v>22</v>
      </c>
      <c r="I20" s="3">
        <f>G20*D16</f>
        <v>0</v>
      </c>
      <c r="J20" s="11"/>
      <c r="K20" s="3">
        <f>J20*E20</f>
        <v>0</v>
      </c>
      <c r="L20" s="3">
        <f>I20+K20</f>
        <v>0</v>
      </c>
    </row>
    <row r="21" spans="2:12" ht="33" customHeight="1" x14ac:dyDescent="0.3">
      <c r="B21" s="29" t="s">
        <v>17</v>
      </c>
      <c r="C21" s="5" t="s">
        <v>18</v>
      </c>
      <c r="D21" s="4"/>
      <c r="E21" s="2">
        <v>0</v>
      </c>
      <c r="F21" s="10"/>
      <c r="G21" s="3">
        <f>E21*F21</f>
        <v>0</v>
      </c>
      <c r="H21" s="1" t="s">
        <v>15</v>
      </c>
      <c r="I21" s="3">
        <f>G21*$D$2</f>
        <v>0</v>
      </c>
      <c r="J21" s="11"/>
      <c r="K21" s="3">
        <f t="shared" ref="K21" si="3">J21*E21</f>
        <v>0</v>
      </c>
      <c r="L21" s="3">
        <f t="shared" ref="L21:L23" si="4">I21+K21</f>
        <v>0</v>
      </c>
    </row>
    <row r="22" spans="2:12" ht="46.5" customHeight="1" x14ac:dyDescent="0.3">
      <c r="B22" s="38"/>
      <c r="C22" s="5" t="s">
        <v>19</v>
      </c>
      <c r="D22" s="15">
        <f>E10</f>
        <v>1028000</v>
      </c>
      <c r="E22" s="2">
        <v>125</v>
      </c>
      <c r="F22" s="10"/>
      <c r="G22" s="3">
        <f>(E22/25)*F22</f>
        <v>0</v>
      </c>
      <c r="H22" s="1" t="s">
        <v>15</v>
      </c>
      <c r="I22" s="3">
        <f t="shared" ref="I22:I23" si="5">G22*$D$2</f>
        <v>0</v>
      </c>
      <c r="J22" s="14"/>
      <c r="K22" s="3">
        <f>(E22/25)*J22*D22</f>
        <v>0</v>
      </c>
      <c r="L22" s="3">
        <f t="shared" si="4"/>
        <v>0</v>
      </c>
    </row>
    <row r="23" spans="2:12" ht="45.75" customHeight="1" x14ac:dyDescent="0.3">
      <c r="B23" s="30"/>
      <c r="C23" s="5" t="s">
        <v>20</v>
      </c>
      <c r="D23" s="15">
        <f>E12</f>
        <v>1172400</v>
      </c>
      <c r="E23" s="2">
        <v>1210</v>
      </c>
      <c r="F23" s="10"/>
      <c r="G23" s="8">
        <f>(E23/55)*F23</f>
        <v>0</v>
      </c>
      <c r="H23" s="1" t="s">
        <v>15</v>
      </c>
      <c r="I23" s="3">
        <f t="shared" si="5"/>
        <v>0</v>
      </c>
      <c r="J23" s="14"/>
      <c r="K23" s="8">
        <f>(E23/55)*J23*D23</f>
        <v>0</v>
      </c>
      <c r="L23" s="3">
        <f t="shared" si="4"/>
        <v>0</v>
      </c>
    </row>
    <row r="24" spans="2:12" ht="27" customHeight="1" x14ac:dyDescent="0.3">
      <c r="B24" s="41" t="s">
        <v>26</v>
      </c>
      <c r="C24" s="43"/>
      <c r="D24" s="43"/>
      <c r="E24" s="43"/>
      <c r="F24" s="43"/>
      <c r="G24" s="43"/>
      <c r="H24" s="43"/>
      <c r="I24" s="42"/>
      <c r="J24" s="31">
        <f>SUM(L20:L23)</f>
        <v>0</v>
      </c>
      <c r="K24" s="27"/>
      <c r="L24" s="27"/>
    </row>
    <row r="26" spans="2:12" x14ac:dyDescent="0.3">
      <c r="B26" s="6" t="s">
        <v>30</v>
      </c>
      <c r="D26" t="s">
        <v>28</v>
      </c>
      <c r="E26" s="22">
        <f>960.21/100</f>
        <v>9.6021000000000001</v>
      </c>
    </row>
    <row r="27" spans="2:12" x14ac:dyDescent="0.3">
      <c r="B27" s="32" t="s">
        <v>1</v>
      </c>
      <c r="C27" s="33"/>
      <c r="D27" s="28" t="s">
        <v>33</v>
      </c>
      <c r="E27" s="27" t="s">
        <v>2</v>
      </c>
      <c r="F27" s="27" t="s">
        <v>3</v>
      </c>
      <c r="G27" s="27"/>
      <c r="H27" s="27"/>
      <c r="I27" s="27"/>
      <c r="J27" s="27"/>
      <c r="K27" s="27"/>
      <c r="L27" s="27" t="s">
        <v>4</v>
      </c>
    </row>
    <row r="28" spans="2:12" x14ac:dyDescent="0.3">
      <c r="B28" s="34"/>
      <c r="C28" s="35"/>
      <c r="D28" s="28"/>
      <c r="E28" s="27"/>
      <c r="F28" s="27" t="s">
        <v>5</v>
      </c>
      <c r="G28" s="27"/>
      <c r="H28" s="27"/>
      <c r="I28" s="27"/>
      <c r="J28" s="27" t="s">
        <v>6</v>
      </c>
      <c r="K28" s="27"/>
      <c r="L28" s="27"/>
    </row>
    <row r="29" spans="2:12" x14ac:dyDescent="0.3">
      <c r="B29" s="36"/>
      <c r="C29" s="37"/>
      <c r="D29" s="28"/>
      <c r="E29" s="27"/>
      <c r="F29" s="1" t="s">
        <v>7</v>
      </c>
      <c r="G29" s="1" t="s">
        <v>8</v>
      </c>
      <c r="H29" s="1" t="s">
        <v>9</v>
      </c>
      <c r="I29" s="1" t="s">
        <v>10</v>
      </c>
      <c r="J29" s="1" t="s">
        <v>11</v>
      </c>
      <c r="K29" s="1" t="s">
        <v>12</v>
      </c>
      <c r="L29" s="27"/>
    </row>
    <row r="30" spans="2:12" ht="23.25" customHeight="1" x14ac:dyDescent="0.3">
      <c r="B30" s="41" t="s">
        <v>13</v>
      </c>
      <c r="C30" s="42"/>
      <c r="D30" s="1">
        <v>280</v>
      </c>
      <c r="E30" s="17">
        <v>175000</v>
      </c>
      <c r="F30" s="9"/>
      <c r="G30" s="3">
        <f>D30*E30*F30</f>
        <v>0</v>
      </c>
      <c r="H30" s="1" t="s">
        <v>23</v>
      </c>
      <c r="I30" s="3">
        <f>G30*E26</f>
        <v>0</v>
      </c>
      <c r="J30" s="11"/>
      <c r="K30" s="3">
        <f>E30*J30</f>
        <v>0</v>
      </c>
      <c r="L30" s="3">
        <f>I30+K30</f>
        <v>0</v>
      </c>
    </row>
    <row r="31" spans="2:12" ht="32.25" customHeight="1" x14ac:dyDescent="0.3">
      <c r="B31" s="29" t="s">
        <v>17</v>
      </c>
      <c r="C31" s="5" t="s">
        <v>18</v>
      </c>
      <c r="D31" s="4"/>
      <c r="E31" s="17">
        <v>7</v>
      </c>
      <c r="F31" s="10"/>
      <c r="G31" s="3">
        <f>E31*F31</f>
        <v>0</v>
      </c>
      <c r="H31" s="1" t="s">
        <v>15</v>
      </c>
      <c r="I31" s="3">
        <f>G31*$D$2</f>
        <v>0</v>
      </c>
      <c r="J31" s="11"/>
      <c r="K31" s="3">
        <f t="shared" ref="K31" si="6">E31*J31</f>
        <v>0</v>
      </c>
      <c r="L31" s="3">
        <f t="shared" ref="L31:L33" si="7">I31+K31</f>
        <v>0</v>
      </c>
    </row>
    <row r="32" spans="2:12" ht="44.25" customHeight="1" x14ac:dyDescent="0.3">
      <c r="B32" s="38"/>
      <c r="C32" s="5" t="s">
        <v>19</v>
      </c>
      <c r="D32" s="15">
        <f>E10</f>
        <v>1028000</v>
      </c>
      <c r="E32" s="17">
        <v>191</v>
      </c>
      <c r="F32" s="10"/>
      <c r="G32" s="3">
        <f>(E32/25)*F32</f>
        <v>0</v>
      </c>
      <c r="H32" s="1" t="s">
        <v>15</v>
      </c>
      <c r="I32" s="3">
        <f t="shared" ref="I32:I33" si="8">G32*$D$2</f>
        <v>0</v>
      </c>
      <c r="J32" s="14"/>
      <c r="K32" s="3">
        <f>(E32/25)*J32*D32</f>
        <v>0</v>
      </c>
      <c r="L32" s="3">
        <f t="shared" si="7"/>
        <v>0</v>
      </c>
    </row>
    <row r="33" spans="2:12" ht="40.5" x14ac:dyDescent="0.3">
      <c r="B33" s="30"/>
      <c r="C33" s="7" t="s">
        <v>20</v>
      </c>
      <c r="D33" s="15">
        <f>E12</f>
        <v>1172400</v>
      </c>
      <c r="E33" s="17">
        <v>672</v>
      </c>
      <c r="F33" s="10"/>
      <c r="G33" s="8">
        <f>(E33/55)*F33</f>
        <v>0</v>
      </c>
      <c r="H33" s="1" t="s">
        <v>15</v>
      </c>
      <c r="I33" s="3">
        <f t="shared" si="8"/>
        <v>0</v>
      </c>
      <c r="J33" s="14"/>
      <c r="K33" s="8">
        <f>(E33/55)*J33*D33</f>
        <v>0</v>
      </c>
      <c r="L33" s="3">
        <f t="shared" si="7"/>
        <v>0</v>
      </c>
    </row>
    <row r="34" spans="2:12" ht="26.25" customHeight="1" x14ac:dyDescent="0.3">
      <c r="B34" s="23" t="s">
        <v>29</v>
      </c>
      <c r="C34" s="24"/>
      <c r="D34" s="24"/>
      <c r="E34" s="24"/>
      <c r="F34" s="24"/>
      <c r="G34" s="24"/>
      <c r="H34" s="24"/>
      <c r="I34" s="25"/>
      <c r="J34" s="26">
        <f>SUM(L30:L33)</f>
        <v>0</v>
      </c>
      <c r="K34" s="24"/>
      <c r="L34" s="25"/>
    </row>
    <row r="35" spans="2:12" x14ac:dyDescent="0.3">
      <c r="E35" s="18"/>
    </row>
    <row r="36" spans="2:12" x14ac:dyDescent="0.3">
      <c r="E36" s="18"/>
    </row>
  </sheetData>
  <mergeCells count="38">
    <mergeCell ref="B30:C30"/>
    <mergeCell ref="B31:B33"/>
    <mergeCell ref="B20:C20"/>
    <mergeCell ref="B21:B23"/>
    <mergeCell ref="B24:I24"/>
    <mergeCell ref="B27:C29"/>
    <mergeCell ref="D27:D29"/>
    <mergeCell ref="E27:E29"/>
    <mergeCell ref="F27:K27"/>
    <mergeCell ref="F28:I28"/>
    <mergeCell ref="F17:K17"/>
    <mergeCell ref="L17:L19"/>
    <mergeCell ref="F18:I18"/>
    <mergeCell ref="J18:K18"/>
    <mergeCell ref="J28:K28"/>
    <mergeCell ref="J24:L24"/>
    <mergeCell ref="L27:L29"/>
    <mergeCell ref="B6:C7"/>
    <mergeCell ref="C8:C9"/>
    <mergeCell ref="B8:B13"/>
    <mergeCell ref="E10:E11"/>
    <mergeCell ref="E12:E13"/>
    <mergeCell ref="B34:I34"/>
    <mergeCell ref="J34:L34"/>
    <mergeCell ref="B3:D5"/>
    <mergeCell ref="E3:E5"/>
    <mergeCell ref="F3:F5"/>
    <mergeCell ref="G3:L3"/>
    <mergeCell ref="C10:C11"/>
    <mergeCell ref="C12:C13"/>
    <mergeCell ref="B14:J14"/>
    <mergeCell ref="K14:M14"/>
    <mergeCell ref="B17:C19"/>
    <mergeCell ref="D17:D19"/>
    <mergeCell ref="E17:E19"/>
    <mergeCell ref="M3:M5"/>
    <mergeCell ref="G4:J4"/>
    <mergeCell ref="K4:L4"/>
  </mergeCells>
  <phoneticPr fontId="4" type="noConversion"/>
  <pageMargins left="0.7" right="0.7" top="0.75" bottom="0.75" header="0.3" footer="0.3"/>
  <pageSetup paperSize="9" scale="6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2026-04-08T23:48:52Z</cp:lastPrinted>
  <dcterms:created xsi:type="dcterms:W3CDTF">2018-03-22T05:32:00Z</dcterms:created>
  <dcterms:modified xsi:type="dcterms:W3CDTF">2026-04-09T01:01:41Z</dcterms:modified>
</cp:coreProperties>
</file>